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'2кв'!$A$1:$E$49</definedName>
    <definedName name="_xlnm.Print_Area" localSheetId="2">'3кв'!$A$1:$E$48</definedName>
    <definedName name="_xlnm.Print_Area" localSheetId="3">'4кв'!$A$1:$E$51</definedName>
    <definedName name="_xlnm.Print_Area" localSheetId="4">отчет!$A$1:$C$42</definedName>
  </definedNames>
  <calcPr calcId="152511"/>
</workbook>
</file>

<file path=xl/calcChain.xml><?xml version="1.0" encoding="utf-8"?>
<calcChain xmlns="http://schemas.openxmlformats.org/spreadsheetml/2006/main">
  <c r="C27" i="27" l="1"/>
  <c r="C25" i="27"/>
  <c r="C22" i="27"/>
  <c r="C16" i="27"/>
  <c r="C17" i="27"/>
  <c r="C18" i="27"/>
  <c r="C19" i="27"/>
  <c r="C20" i="27"/>
  <c r="C21" i="27"/>
  <c r="C12" i="27"/>
  <c r="C13" i="27" s="1"/>
  <c r="C6" i="27"/>
  <c r="C23" i="27"/>
  <c r="D12" i="27"/>
  <c r="C33" i="27" l="1"/>
  <c r="E32" i="26"/>
  <c r="E30" i="26"/>
  <c r="E29" i="26"/>
  <c r="E22" i="26" l="1"/>
  <c r="E21" i="26"/>
  <c r="B50" i="26" l="1"/>
  <c r="E28" i="24" l="1"/>
  <c r="E22" i="25" l="1"/>
  <c r="E21" i="25"/>
  <c r="E22" i="24"/>
  <c r="E21" i="24"/>
  <c r="E30" i="24" l="1"/>
  <c r="C15" i="27"/>
  <c r="C28" i="27" s="1"/>
  <c r="B48" i="24"/>
  <c r="E29" i="25"/>
  <c r="B47" i="25" s="1"/>
  <c r="E27" i="23"/>
  <c r="E29" i="23"/>
  <c r="E30" i="23"/>
  <c r="E31" i="23"/>
  <c r="E28" i="23"/>
  <c r="E22" i="23" l="1"/>
  <c r="E21" i="23"/>
  <c r="E33" i="23" l="1"/>
  <c r="B51" i="23" s="1"/>
  <c r="B52" i="23" l="1"/>
  <c r="B45" i="24" s="1"/>
  <c r="B49" i="24" s="1"/>
  <c r="B44" i="25" s="1"/>
  <c r="B48" i="25" s="1"/>
  <c r="B47" i="26" s="1"/>
  <c r="B51" i="26" s="1"/>
</calcChain>
</file>

<file path=xl/sharedStrings.xml><?xml version="1.0" encoding="utf-8"?>
<sst xmlns="http://schemas.openxmlformats.org/spreadsheetml/2006/main" count="324" uniqueCount="117">
  <si>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</si>
  <si>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</si>
  <si>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</si>
  <si>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</si>
  <si>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</si>
  <si>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</si>
  <si>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</si>
  <si>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</si>
  <si>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</si>
  <si>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</si>
  <si>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</si>
  <si>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</si>
  <si>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</si>
  <si>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</si>
  <si>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</si>
  <si>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</si>
  <si>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</si>
  <si>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</si>
  <si>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</si>
  <si>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</si>
  <si>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</si>
  <si>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</si>
  <si>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</si>
  <si>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</si>
  <si>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</si>
  <si>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</si>
  <si>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</si>
  <si>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</si>
  <si>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</si>
  <si>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</si>
  <si>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</si>
  <si>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</si>
  <si>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</si>
  <si>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</si>
  <si>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</si>
  <si>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</si>
  <si>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</si>
  <si>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</si>
  <si>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</si>
  <si>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</si>
  <si>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пл.Октябрьская, д.74а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</si>
  <si>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№74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пл.Октябрьская,74а</t>
    </r>
  </si>
  <si>
    <t>Дезинсекция, дератизация</t>
  </si>
  <si>
    <t>1 квартал</t>
  </si>
  <si>
    <t>январь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</si>
  <si>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    от 22.05.2022</t>
    </r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</si>
  <si>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Замурий Любови Васильевны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</si>
  <si>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Замурий Л.В.</t>
    </r>
  </si>
  <si>
    <t>Sдома=3695,3 м2</t>
  </si>
  <si>
    <t>ч/ч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</si>
  <si>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</si>
  <si>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</si>
  <si>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</si>
  <si>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Замена доводчика (кв.1)</t>
  </si>
  <si>
    <t>замена участка канализации(кв.62)</t>
  </si>
  <si>
    <t>Ремонт кровли (кв.64)</t>
  </si>
  <si>
    <t>Частичный ремонт мягкой кровли над 2ым подъездом (кв62)</t>
  </si>
  <si>
    <t>февраль</t>
  </si>
  <si>
    <t xml:space="preserve">март </t>
  </si>
  <si>
    <t xml:space="preserve">           2. Всего за период с "01" 01 2023 г. по "31" 03 2023 г. выполнено работ (оказано услуг) на общую сумму двести девяносто тысяч четыреста тридцать пять рублей 77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</si>
  <si>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</si>
  <si>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313143,17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</si>
  <si>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</si>
  <si>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</si>
  <si>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</si>
  <si>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</si>
  <si>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</si>
  <si>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</si>
  <si>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июнь</t>
  </si>
  <si>
    <t>Частичный ремонт мягкой кровли (кв 24-25)</t>
  </si>
  <si>
    <t>Предъявлено населению 336259,11</t>
  </si>
  <si>
    <t xml:space="preserve">           2. Всего за период с "01" 04 2023 г. по "30" 06 2023 г. выполнено работ (оказано услуг) на общую сумму двести семьдесят девять тысяч шестьсот сорок рублей 76 копеек</t>
  </si>
  <si>
    <t xml:space="preserve">           2. Всего за период с "01" 07 2023 г. по "30" 09 2023 г. выполнено работ (оказано услуг) на общую сумму двести девяносто две тысячи  восемьсот сорок шесть рублей 22 копейки</t>
  </si>
  <si>
    <t>Предъявлено населению 377951,45</t>
  </si>
  <si>
    <t>октябрь</t>
  </si>
  <si>
    <t>ноябрь</t>
  </si>
  <si>
    <t>Ремонт системы отопления (кв. 62)</t>
  </si>
  <si>
    <t>4 квартал</t>
  </si>
  <si>
    <t>за 4 квартал 2023 года</t>
  </si>
  <si>
    <t>31.12.2023 г.</t>
  </si>
  <si>
    <t>Ремонт мягкой кровли кв.62</t>
  </si>
  <si>
    <t>Установка светильников с датчиком движения -12 шт ( на входе в подьезды 6 шт и в тамбурах на первых этажах 6 шт.)</t>
  </si>
  <si>
    <t>октябрь - ноябрь</t>
  </si>
  <si>
    <t xml:space="preserve">           2. Всего за период с "01" 10  2023 г. по "31" 12 2023 г. выполнено работ (оказано услуг) на общую сумму триста шесть тысяч пятьсот шестьдесят девять рублей 71 копейка.</t>
  </si>
  <si>
    <t>Предъявлено населению 349663,27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</si>
  <si>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</si>
  <si>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</si>
  <si>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</si>
  <si>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</si>
  <si>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</si>
  <si>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</si>
  <si>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</si>
  <si>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</si>
  <si>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</si>
  <si>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Услуга по дератизации и дезинфекции</t>
  </si>
  <si>
    <t>Водоотведение на СОИ</t>
  </si>
  <si>
    <t>Электроэнергия на СОИ</t>
  </si>
  <si>
    <t>Холодная вода на СОИ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</si>
  <si>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</si>
  <si>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</si>
  <si>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</si>
  <si>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</si>
  <si>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</si>
  <si>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</si>
  <si>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</si>
  <si>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</si>
  <si>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</si>
  <si>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</si>
  <si>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</si>
  <si>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</si>
  <si>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пл. Октябрьская, д. 74а</t>
  </si>
  <si>
    <t>Начислено всего 1377017,0</t>
  </si>
  <si>
    <t>* холодная вода на СОИ -36557,91</t>
  </si>
  <si>
    <t>* электроэнергия на СОИ- 15500,82</t>
  </si>
  <si>
    <t>* водоотведение на СОИ- 57239,87</t>
  </si>
  <si>
    <t>Непредвиденные работы 139 ч/ч</t>
  </si>
  <si>
    <t xml:space="preserve">   * Установка светильников с датчиком движения -12 шт ( на входе в подьезды 6 шт и в тамбурах на первых этажах 6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</si>
</sst>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5" zoomScaleSheetLayoutView="100" workbookViewId="0">
      <selection activeCell="D28" sqref="D28:D31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40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50</v>
      </c>
      <c r="B3" s="56"/>
      <c r="C3" s="56"/>
      <c r="D3" s="56"/>
      <c r="E3" s="56"/>
    </row>
    <row r="4" spans="1:5" s="1" customFormat="1" ht="15.75" x14ac:dyDescent="0.25">
      <c r="A4" s="26" t="s">
        <v>13</v>
      </c>
      <c r="B4" s="27"/>
      <c r="C4" s="27"/>
      <c r="D4" s="57" t="s">
        <v>51</v>
      </c>
      <c r="E4" s="57"/>
    </row>
    <row r="5" spans="1:5" ht="27.75" customHeight="1" x14ac:dyDescent="0.25">
      <c r="A5" s="44" t="s">
        <v>0</v>
      </c>
      <c r="B5" s="44"/>
      <c r="C5" s="44"/>
      <c r="D5" s="44"/>
      <c r="E5" s="44"/>
    </row>
    <row r="6" spans="1:5" x14ac:dyDescent="0.25">
      <c r="A6" s="52" t="s">
        <v>40</v>
      </c>
      <c r="B6" s="52"/>
      <c r="C6" s="52"/>
      <c r="D6" s="52"/>
      <c r="E6" s="52"/>
    </row>
    <row r="7" spans="1:5" x14ac:dyDescent="0.25">
      <c r="A7" s="47" t="s">
        <v>1</v>
      </c>
      <c r="B7" s="47"/>
      <c r="C7" s="47"/>
      <c r="D7" s="47"/>
      <c r="E7" s="47"/>
    </row>
    <row r="8" spans="1:5" x14ac:dyDescent="0.25">
      <c r="A8" s="48" t="s">
        <v>46</v>
      </c>
      <c r="B8" s="48"/>
      <c r="C8" s="48"/>
      <c r="D8" s="48"/>
      <c r="E8" s="48"/>
    </row>
    <row r="9" spans="1:5" ht="32.25" customHeight="1" x14ac:dyDescent="0.25">
      <c r="A9" s="49" t="s">
        <v>14</v>
      </c>
      <c r="B9" s="50"/>
      <c r="C9" s="50"/>
      <c r="D9" s="50"/>
      <c r="E9" s="50"/>
    </row>
    <row r="10" spans="1:5" ht="26.45" customHeight="1" x14ac:dyDescent="0.25">
      <c r="A10" s="44" t="s">
        <v>45</v>
      </c>
      <c r="B10" s="44"/>
      <c r="C10" s="44"/>
      <c r="D10" s="44"/>
      <c r="E10" s="44"/>
    </row>
    <row r="11" spans="1:5" ht="18.75" customHeight="1" x14ac:dyDescent="0.25">
      <c r="A11" s="47" t="s">
        <v>15</v>
      </c>
      <c r="B11" s="51"/>
      <c r="C11" s="51"/>
      <c r="D11" s="51"/>
      <c r="E11" s="51"/>
    </row>
    <row r="12" spans="1:5" x14ac:dyDescent="0.25">
      <c r="A12" s="44" t="s">
        <v>22</v>
      </c>
      <c r="B12" s="44"/>
      <c r="C12" s="44"/>
      <c r="D12" s="44"/>
      <c r="E12" s="44"/>
    </row>
    <row r="13" spans="1:5" ht="17.25" customHeight="1" x14ac:dyDescent="0.25">
      <c r="A13" s="47" t="s">
        <v>2</v>
      </c>
      <c r="B13" s="51"/>
      <c r="C13" s="51"/>
      <c r="D13" s="51"/>
      <c r="E13" s="51"/>
    </row>
    <row r="14" spans="1:5" x14ac:dyDescent="0.25">
      <c r="A14" s="44" t="s">
        <v>52</v>
      </c>
      <c r="B14" s="44"/>
      <c r="C14" s="44"/>
      <c r="D14" s="44"/>
      <c r="E14" s="44"/>
    </row>
    <row r="15" spans="1:5" ht="15.75" customHeight="1" x14ac:dyDescent="0.25">
      <c r="A15" s="47" t="s">
        <v>16</v>
      </c>
      <c r="B15" s="51"/>
      <c r="C15" s="51"/>
      <c r="D15" s="51"/>
      <c r="E15" s="51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39</v>
      </c>
      <c r="B17" s="44"/>
      <c r="C17" s="44"/>
      <c r="D17" s="44"/>
      <c r="E17" s="44"/>
    </row>
    <row r="18" spans="1:7" ht="29.45" customHeight="1" x14ac:dyDescent="0.25">
      <c r="A18" s="42" t="s">
        <v>41</v>
      </c>
      <c r="B18" s="42"/>
      <c r="C18" s="42"/>
      <c r="D18" s="42"/>
      <c r="E18" s="42"/>
    </row>
    <row r="19" spans="1:7" x14ac:dyDescent="0.25">
      <c r="A19" s="42"/>
      <c r="B19" s="42"/>
      <c r="C19" s="42"/>
      <c r="D19" s="42"/>
      <c r="E19" s="42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15.15</v>
      </c>
      <c r="E21" s="7">
        <f>D21*F19*G19</f>
        <v>167951.38500000001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5.42</v>
      </c>
      <c r="E22" s="7">
        <f>D22*F19*G19</f>
        <v>60085.578000000009</v>
      </c>
    </row>
    <row r="23" spans="1:7" x14ac:dyDescent="0.25">
      <c r="A23" s="6" t="s">
        <v>42</v>
      </c>
      <c r="B23" s="8" t="s">
        <v>43</v>
      </c>
      <c r="C23" s="3" t="s">
        <v>26</v>
      </c>
      <c r="D23" s="3"/>
      <c r="E23" s="7">
        <v>0</v>
      </c>
    </row>
    <row r="24" spans="1:7" x14ac:dyDescent="0.25">
      <c r="A24" s="6" t="s">
        <v>36</v>
      </c>
      <c r="B24" s="8" t="s">
        <v>43</v>
      </c>
      <c r="C24" s="3" t="s">
        <v>26</v>
      </c>
      <c r="D24" s="3"/>
      <c r="E24" s="28">
        <v>5807.73</v>
      </c>
    </row>
    <row r="25" spans="1:7" x14ac:dyDescent="0.25">
      <c r="A25" s="6" t="s">
        <v>37</v>
      </c>
      <c r="B25" s="8" t="s">
        <v>43</v>
      </c>
      <c r="C25" s="3" t="s">
        <v>26</v>
      </c>
      <c r="D25" s="3"/>
      <c r="E25" s="28">
        <v>4146.75</v>
      </c>
    </row>
    <row r="26" spans="1:7" x14ac:dyDescent="0.25">
      <c r="A26" s="6" t="s">
        <v>38</v>
      </c>
      <c r="B26" s="8" t="s">
        <v>43</v>
      </c>
      <c r="C26" s="3" t="s">
        <v>26</v>
      </c>
      <c r="D26" s="3"/>
      <c r="E26" s="28">
        <v>9092.31</v>
      </c>
    </row>
    <row r="27" spans="1:7" x14ac:dyDescent="0.25">
      <c r="A27" s="6" t="s">
        <v>25</v>
      </c>
      <c r="B27" s="8" t="s">
        <v>43</v>
      </c>
      <c r="C27" s="3" t="s">
        <v>26</v>
      </c>
      <c r="D27" s="3"/>
      <c r="E27" s="7">
        <f>20126.87+809.9</f>
        <v>20936.77</v>
      </c>
    </row>
    <row r="28" spans="1:7" ht="15.75" x14ac:dyDescent="0.25">
      <c r="A28" s="29" t="s">
        <v>53</v>
      </c>
      <c r="B28" s="34" t="s">
        <v>44</v>
      </c>
      <c r="C28" s="3" t="s">
        <v>49</v>
      </c>
      <c r="D28" s="3">
        <v>3</v>
      </c>
      <c r="E28" s="7">
        <f>D28*235.95</f>
        <v>707.84999999999991</v>
      </c>
    </row>
    <row r="29" spans="1:7" ht="31.5" x14ac:dyDescent="0.25">
      <c r="A29" s="29" t="s">
        <v>54</v>
      </c>
      <c r="B29" s="34" t="s">
        <v>44</v>
      </c>
      <c r="C29" s="3" t="s">
        <v>49</v>
      </c>
      <c r="D29" s="3">
        <v>16</v>
      </c>
      <c r="E29" s="7">
        <f t="shared" ref="E29:E31" si="0">D29*235.95</f>
        <v>3775.2</v>
      </c>
    </row>
    <row r="30" spans="1:7" ht="15.75" x14ac:dyDescent="0.25">
      <c r="A30" s="29" t="s">
        <v>55</v>
      </c>
      <c r="B30" s="34" t="s">
        <v>57</v>
      </c>
      <c r="C30" s="3" t="s">
        <v>49</v>
      </c>
      <c r="D30" s="3">
        <v>60</v>
      </c>
      <c r="E30" s="7">
        <f t="shared" si="0"/>
        <v>14157</v>
      </c>
    </row>
    <row r="31" spans="1:7" ht="30" x14ac:dyDescent="0.25">
      <c r="A31" s="32" t="s">
        <v>56</v>
      </c>
      <c r="B31" s="34" t="s">
        <v>58</v>
      </c>
      <c r="C31" s="3" t="s">
        <v>49</v>
      </c>
      <c r="D31" s="34">
        <v>16</v>
      </c>
      <c r="E31" s="7">
        <f t="shared" si="0"/>
        <v>3775.2</v>
      </c>
    </row>
    <row r="32" spans="1:7" x14ac:dyDescent="0.25">
      <c r="A32" s="33"/>
      <c r="B32" s="34"/>
      <c r="C32" s="3"/>
      <c r="D32" s="33"/>
      <c r="E32" s="7"/>
    </row>
    <row r="33" spans="1:6" s="13" customFormat="1" ht="14.25" x14ac:dyDescent="0.2">
      <c r="A33" s="9" t="s">
        <v>24</v>
      </c>
      <c r="B33" s="10"/>
      <c r="C33" s="11"/>
      <c r="D33" s="19"/>
      <c r="E33" s="12">
        <f>SUM(E21:E32)</f>
        <v>290435.77300000004</v>
      </c>
    </row>
    <row r="34" spans="1:6" ht="34.5" customHeight="1" x14ac:dyDescent="0.25">
      <c r="A34" s="43" t="s">
        <v>59</v>
      </c>
      <c r="B34" s="43"/>
      <c r="C34" s="43"/>
      <c r="D34" s="43"/>
      <c r="E34" s="43"/>
      <c r="F34" s="22"/>
    </row>
    <row r="35" spans="1:6" ht="29.25" customHeight="1" x14ac:dyDescent="0.25">
      <c r="A35" s="44" t="s">
        <v>21</v>
      </c>
      <c r="B35" s="44"/>
      <c r="C35" s="44"/>
      <c r="D35" s="44"/>
      <c r="E35" s="44"/>
    </row>
    <row r="36" spans="1:6" x14ac:dyDescent="0.25">
      <c r="A36" s="44" t="s">
        <v>20</v>
      </c>
      <c r="B36" s="44"/>
      <c r="C36" s="44"/>
      <c r="D36" s="44"/>
      <c r="E36" s="44"/>
    </row>
    <row r="37" spans="1:6" ht="32.25" customHeight="1" x14ac:dyDescent="0.25">
      <c r="A37" s="44" t="s">
        <v>27</v>
      </c>
      <c r="B37" s="44"/>
      <c r="C37" s="44"/>
      <c r="D37" s="44"/>
      <c r="E37" s="44"/>
    </row>
    <row r="38" spans="1:6" x14ac:dyDescent="0.25">
      <c r="A38" s="44" t="s">
        <v>18</v>
      </c>
      <c r="B38" s="44"/>
      <c r="C38" s="44"/>
      <c r="D38" s="44"/>
      <c r="E38" s="44"/>
    </row>
    <row r="39" spans="1:6" x14ac:dyDescent="0.25">
      <c r="A39" s="45" t="s">
        <v>5</v>
      </c>
      <c r="B39" s="45"/>
      <c r="C39" s="45"/>
      <c r="D39" s="45"/>
      <c r="E39" s="45"/>
    </row>
    <row r="40" spans="1:6" x14ac:dyDescent="0.25">
      <c r="A40" s="44" t="s">
        <v>18</v>
      </c>
      <c r="B40" s="44"/>
      <c r="C40" s="44"/>
      <c r="D40" s="44"/>
      <c r="E40" s="44"/>
    </row>
    <row r="41" spans="1:6" x14ac:dyDescent="0.25">
      <c r="A41" s="46" t="s">
        <v>60</v>
      </c>
      <c r="B41" s="46"/>
      <c r="C41" s="46"/>
      <c r="D41" s="46"/>
      <c r="E41" s="4"/>
    </row>
    <row r="42" spans="1:6" x14ac:dyDescent="0.25">
      <c r="B42" s="41" t="s">
        <v>19</v>
      </c>
      <c r="C42" s="41"/>
      <c r="D42" s="41"/>
      <c r="E42" s="5" t="s">
        <v>6</v>
      </c>
    </row>
    <row r="43" spans="1:6" x14ac:dyDescent="0.25">
      <c r="A43" s="30"/>
      <c r="B43" s="30"/>
      <c r="C43" s="30"/>
      <c r="D43" s="20"/>
      <c r="E43" s="30"/>
    </row>
    <row r="44" spans="1:6" x14ac:dyDescent="0.25">
      <c r="A44" s="46" t="s">
        <v>47</v>
      </c>
      <c r="B44" s="46"/>
      <c r="C44" s="46"/>
      <c r="D44" s="46"/>
      <c r="E44" s="4"/>
    </row>
    <row r="45" spans="1:6" x14ac:dyDescent="0.25">
      <c r="B45" s="41" t="s">
        <v>19</v>
      </c>
      <c r="C45" s="41"/>
      <c r="D45" s="41"/>
      <c r="E45" s="5" t="s">
        <v>6</v>
      </c>
    </row>
    <row r="46" spans="1:6" x14ac:dyDescent="0.25">
      <c r="A46" s="2" t="s">
        <v>48</v>
      </c>
    </row>
    <row r="47" spans="1:6" x14ac:dyDescent="0.25">
      <c r="A47" s="13" t="s">
        <v>28</v>
      </c>
    </row>
    <row r="48" spans="1:6" x14ac:dyDescent="0.25">
      <c r="A48" s="2" t="s">
        <v>32</v>
      </c>
      <c r="B48" s="14">
        <v>-116314.24000000001</v>
      </c>
    </row>
    <row r="49" spans="1:8" ht="31.5" x14ac:dyDescent="0.25">
      <c r="A49" s="23" t="s">
        <v>61</v>
      </c>
      <c r="B49" s="15"/>
      <c r="H49" s="17"/>
    </row>
    <row r="50" spans="1:8" x14ac:dyDescent="0.25">
      <c r="A50" s="2" t="s">
        <v>29</v>
      </c>
      <c r="B50" s="15">
        <v>315660.46000000002</v>
      </c>
      <c r="D50" s="2"/>
    </row>
    <row r="51" spans="1:8" ht="30" x14ac:dyDescent="0.25">
      <c r="A51" s="31" t="s">
        <v>31</v>
      </c>
      <c r="B51" s="15">
        <f>E33</f>
        <v>290435.77300000004</v>
      </c>
      <c r="D51" s="2"/>
    </row>
    <row r="52" spans="1:8" x14ac:dyDescent="0.25">
      <c r="A52" s="16" t="s">
        <v>30</v>
      </c>
      <c r="B52" s="24">
        <f>B48+B50-B51</f>
        <v>-91089.553000000014</v>
      </c>
    </row>
    <row r="55" spans="1:8" x14ac:dyDescent="0.25">
      <c r="B55" s="2">
        <v>-116314.24000000001</v>
      </c>
    </row>
  </sheetData>
  <mergeCells count="30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5:D45"/>
    <mergeCell ref="A19:E19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A26" sqref="A26:XFD26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40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62</v>
      </c>
      <c r="B3" s="56"/>
      <c r="C3" s="56"/>
      <c r="D3" s="56"/>
      <c r="E3" s="56"/>
    </row>
    <row r="4" spans="1:5" s="1" customFormat="1" ht="15.75" x14ac:dyDescent="0.25">
      <c r="A4" s="26" t="s">
        <v>13</v>
      </c>
      <c r="B4" s="27"/>
      <c r="C4" s="27"/>
      <c r="D4" s="57" t="s">
        <v>63</v>
      </c>
      <c r="E4" s="57"/>
    </row>
    <row r="5" spans="1:5" ht="27.75" customHeight="1" x14ac:dyDescent="0.25">
      <c r="A5" s="44" t="s">
        <v>0</v>
      </c>
      <c r="B5" s="44"/>
      <c r="C5" s="44"/>
      <c r="D5" s="44"/>
      <c r="E5" s="44"/>
    </row>
    <row r="6" spans="1:5" x14ac:dyDescent="0.25">
      <c r="A6" s="52" t="s">
        <v>40</v>
      </c>
      <c r="B6" s="52"/>
      <c r="C6" s="52"/>
      <c r="D6" s="52"/>
      <c r="E6" s="52"/>
    </row>
    <row r="7" spans="1:5" x14ac:dyDescent="0.25">
      <c r="A7" s="47" t="s">
        <v>1</v>
      </c>
      <c r="B7" s="47"/>
      <c r="C7" s="47"/>
      <c r="D7" s="47"/>
      <c r="E7" s="47"/>
    </row>
    <row r="8" spans="1:5" x14ac:dyDescent="0.25">
      <c r="A8" s="48" t="s">
        <v>46</v>
      </c>
      <c r="B8" s="48"/>
      <c r="C8" s="48"/>
      <c r="D8" s="48"/>
      <c r="E8" s="48"/>
    </row>
    <row r="9" spans="1:5" ht="32.25" customHeight="1" x14ac:dyDescent="0.25">
      <c r="A9" s="49" t="s">
        <v>14</v>
      </c>
      <c r="B9" s="50"/>
      <c r="C9" s="50"/>
      <c r="D9" s="50"/>
      <c r="E9" s="50"/>
    </row>
    <row r="10" spans="1:5" ht="26.45" customHeight="1" x14ac:dyDescent="0.25">
      <c r="A10" s="44" t="s">
        <v>45</v>
      </c>
      <c r="B10" s="44"/>
      <c r="C10" s="44"/>
      <c r="D10" s="44"/>
      <c r="E10" s="44"/>
    </row>
    <row r="11" spans="1:5" ht="18.75" customHeight="1" x14ac:dyDescent="0.25">
      <c r="A11" s="47" t="s">
        <v>15</v>
      </c>
      <c r="B11" s="51"/>
      <c r="C11" s="51"/>
      <c r="D11" s="51"/>
      <c r="E11" s="51"/>
    </row>
    <row r="12" spans="1:5" x14ac:dyDescent="0.25">
      <c r="A12" s="44" t="s">
        <v>22</v>
      </c>
      <c r="B12" s="44"/>
      <c r="C12" s="44"/>
      <c r="D12" s="44"/>
      <c r="E12" s="44"/>
    </row>
    <row r="13" spans="1:5" ht="17.25" customHeight="1" x14ac:dyDescent="0.25">
      <c r="A13" s="47" t="s">
        <v>2</v>
      </c>
      <c r="B13" s="51"/>
      <c r="C13" s="51"/>
      <c r="D13" s="51"/>
      <c r="E13" s="51"/>
    </row>
    <row r="14" spans="1:5" x14ac:dyDescent="0.25">
      <c r="A14" s="44" t="s">
        <v>52</v>
      </c>
      <c r="B14" s="44"/>
      <c r="C14" s="44"/>
      <c r="D14" s="44"/>
      <c r="E14" s="44"/>
    </row>
    <row r="15" spans="1:5" ht="15.75" customHeight="1" x14ac:dyDescent="0.25">
      <c r="A15" s="47" t="s">
        <v>16</v>
      </c>
      <c r="B15" s="51"/>
      <c r="C15" s="51"/>
      <c r="D15" s="51"/>
      <c r="E15" s="51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39</v>
      </c>
      <c r="B17" s="44"/>
      <c r="C17" s="44"/>
      <c r="D17" s="44"/>
      <c r="E17" s="44"/>
    </row>
    <row r="18" spans="1:7" ht="29.45" customHeight="1" x14ac:dyDescent="0.25">
      <c r="A18" s="42" t="s">
        <v>41</v>
      </c>
      <c r="B18" s="42"/>
      <c r="C18" s="42"/>
      <c r="D18" s="42"/>
      <c r="E18" s="42"/>
    </row>
    <row r="19" spans="1:7" x14ac:dyDescent="0.25">
      <c r="A19" s="42"/>
      <c r="B19" s="42"/>
      <c r="C19" s="42"/>
      <c r="D19" s="42"/>
      <c r="E19" s="42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15.15</v>
      </c>
      <c r="E21" s="7">
        <f>D21*F19*G19</f>
        <v>167951.38500000001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5.42</v>
      </c>
      <c r="E22" s="7">
        <f>D22*F19*G19</f>
        <v>60085.578000000009</v>
      </c>
    </row>
    <row r="23" spans="1:7" x14ac:dyDescent="0.25">
      <c r="A23" s="6" t="s">
        <v>42</v>
      </c>
      <c r="B23" s="8" t="s">
        <v>64</v>
      </c>
      <c r="C23" s="3" t="s">
        <v>26</v>
      </c>
      <c r="D23" s="3"/>
      <c r="E23" s="7">
        <v>0</v>
      </c>
    </row>
    <row r="24" spans="1:7" x14ac:dyDescent="0.25">
      <c r="A24" s="6" t="s">
        <v>36</v>
      </c>
      <c r="B24" s="8" t="s">
        <v>64</v>
      </c>
      <c r="C24" s="3" t="s">
        <v>26</v>
      </c>
      <c r="D24" s="3"/>
      <c r="E24" s="28">
        <v>16772.689999999999</v>
      </c>
    </row>
    <row r="25" spans="1:7" x14ac:dyDescent="0.25">
      <c r="A25" s="6" t="s">
        <v>37</v>
      </c>
      <c r="B25" s="8" t="s">
        <v>64</v>
      </c>
      <c r="C25" s="3" t="s">
        <v>26</v>
      </c>
      <c r="D25" s="3"/>
      <c r="E25" s="28">
        <v>751.75</v>
      </c>
    </row>
    <row r="26" spans="1:7" x14ac:dyDescent="0.25">
      <c r="A26" s="6" t="s">
        <v>38</v>
      </c>
      <c r="B26" s="8" t="s">
        <v>64</v>
      </c>
      <c r="C26" s="3" t="s">
        <v>26</v>
      </c>
      <c r="D26" s="3"/>
      <c r="E26" s="28">
        <v>26258.560000000001</v>
      </c>
    </row>
    <row r="27" spans="1:7" x14ac:dyDescent="0.25">
      <c r="A27" s="6" t="s">
        <v>25</v>
      </c>
      <c r="B27" s="8" t="s">
        <v>64</v>
      </c>
      <c r="C27" s="3" t="s">
        <v>26</v>
      </c>
      <c r="D27" s="3"/>
      <c r="E27" s="37">
        <v>2158</v>
      </c>
    </row>
    <row r="28" spans="1:7" ht="31.5" x14ac:dyDescent="0.25">
      <c r="A28" s="29" t="s">
        <v>69</v>
      </c>
      <c r="B28" s="34" t="s">
        <v>68</v>
      </c>
      <c r="C28" s="3" t="s">
        <v>49</v>
      </c>
      <c r="D28" s="3">
        <v>24</v>
      </c>
      <c r="E28" s="7">
        <f>D28*235.95</f>
        <v>5662.7999999999993</v>
      </c>
    </row>
    <row r="29" spans="1:7" x14ac:dyDescent="0.25">
      <c r="A29" s="33"/>
      <c r="B29" s="34"/>
      <c r="C29" s="3"/>
      <c r="D29" s="3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279640.76300000004</v>
      </c>
    </row>
    <row r="31" spans="1:7" ht="34.5" customHeight="1" x14ac:dyDescent="0.25">
      <c r="A31" s="43" t="s">
        <v>71</v>
      </c>
      <c r="B31" s="43"/>
      <c r="C31" s="43"/>
      <c r="D31" s="43"/>
      <c r="E31" s="43"/>
      <c r="F31" s="22"/>
    </row>
    <row r="32" spans="1:7" ht="29.25" customHeight="1" x14ac:dyDescent="0.25">
      <c r="A32" s="44" t="s">
        <v>21</v>
      </c>
      <c r="B32" s="44"/>
      <c r="C32" s="44"/>
      <c r="D32" s="44"/>
      <c r="E32" s="44"/>
    </row>
    <row r="33" spans="1:8" x14ac:dyDescent="0.25">
      <c r="A33" s="44" t="s">
        <v>20</v>
      </c>
      <c r="B33" s="44"/>
      <c r="C33" s="44"/>
      <c r="D33" s="44"/>
      <c r="E33" s="44"/>
    </row>
    <row r="34" spans="1:8" ht="32.25" customHeight="1" x14ac:dyDescent="0.25">
      <c r="A34" s="44" t="s">
        <v>27</v>
      </c>
      <c r="B34" s="44"/>
      <c r="C34" s="44"/>
      <c r="D34" s="44"/>
      <c r="E34" s="44"/>
    </row>
    <row r="35" spans="1:8" x14ac:dyDescent="0.25">
      <c r="A35" s="44" t="s">
        <v>18</v>
      </c>
      <c r="B35" s="44"/>
      <c r="C35" s="44"/>
      <c r="D35" s="44"/>
      <c r="E35" s="44"/>
    </row>
    <row r="36" spans="1:8" x14ac:dyDescent="0.25">
      <c r="A36" s="45" t="s">
        <v>5</v>
      </c>
      <c r="B36" s="45"/>
      <c r="C36" s="45"/>
      <c r="D36" s="45"/>
      <c r="E36" s="45"/>
    </row>
    <row r="37" spans="1:8" x14ac:dyDescent="0.25">
      <c r="A37" s="44" t="s">
        <v>18</v>
      </c>
      <c r="B37" s="44"/>
      <c r="C37" s="44"/>
      <c r="D37" s="44"/>
      <c r="E37" s="44"/>
    </row>
    <row r="38" spans="1:8" x14ac:dyDescent="0.25">
      <c r="A38" s="46" t="s">
        <v>60</v>
      </c>
      <c r="B38" s="46"/>
      <c r="C38" s="46"/>
      <c r="D38" s="46"/>
      <c r="E38" s="4"/>
    </row>
    <row r="39" spans="1:8" x14ac:dyDescent="0.25">
      <c r="B39" s="41" t="s">
        <v>19</v>
      </c>
      <c r="C39" s="41"/>
      <c r="D39" s="41"/>
      <c r="E39" s="5" t="s">
        <v>6</v>
      </c>
    </row>
    <row r="40" spans="1:8" x14ac:dyDescent="0.25">
      <c r="A40" s="35"/>
      <c r="B40" s="35"/>
      <c r="C40" s="35"/>
      <c r="D40" s="20"/>
      <c r="E40" s="35"/>
    </row>
    <row r="41" spans="1:8" x14ac:dyDescent="0.25">
      <c r="A41" s="46" t="s">
        <v>47</v>
      </c>
      <c r="B41" s="46"/>
      <c r="C41" s="46"/>
      <c r="D41" s="46"/>
      <c r="E41" s="4"/>
    </row>
    <row r="42" spans="1:8" x14ac:dyDescent="0.25">
      <c r="B42" s="41" t="s">
        <v>19</v>
      </c>
      <c r="C42" s="41"/>
      <c r="D42" s="41"/>
      <c r="E42" s="5" t="s">
        <v>6</v>
      </c>
    </row>
    <row r="43" spans="1:8" x14ac:dyDescent="0.25">
      <c r="A43" s="2" t="s">
        <v>48</v>
      </c>
    </row>
    <row r="44" spans="1:8" x14ac:dyDescent="0.25">
      <c r="A44" s="13" t="s">
        <v>28</v>
      </c>
    </row>
    <row r="45" spans="1:8" x14ac:dyDescent="0.25">
      <c r="A45" s="2" t="s">
        <v>32</v>
      </c>
      <c r="B45" s="14">
        <f>'1кв'!B52</f>
        <v>-91089.553000000014</v>
      </c>
    </row>
    <row r="46" spans="1:8" ht="31.5" x14ac:dyDescent="0.25">
      <c r="A46" s="23" t="s">
        <v>70</v>
      </c>
      <c r="B46" s="15"/>
      <c r="H46" s="17"/>
    </row>
    <row r="47" spans="1:8" x14ac:dyDescent="0.25">
      <c r="A47" s="2" t="s">
        <v>29</v>
      </c>
      <c r="B47" s="15">
        <v>326260.90999999997</v>
      </c>
      <c r="D47" s="2"/>
    </row>
    <row r="48" spans="1:8" ht="30" x14ac:dyDescent="0.25">
      <c r="A48" s="36" t="s">
        <v>31</v>
      </c>
      <c r="B48" s="15">
        <f>E30</f>
        <v>279640.76300000004</v>
      </c>
      <c r="D48" s="2"/>
    </row>
    <row r="49" spans="1:2" x14ac:dyDescent="0.25">
      <c r="A49" s="16" t="s">
        <v>30</v>
      </c>
      <c r="B49" s="24">
        <f>B45+B47-B48</f>
        <v>-44469.406000000075</v>
      </c>
    </row>
    <row r="52" spans="1:2" x14ac:dyDescent="0.25">
      <c r="B52" s="2">
        <v>-116314.24000000001</v>
      </c>
    </row>
  </sheetData>
  <mergeCells count="30">
    <mergeCell ref="B42:D42"/>
    <mergeCell ref="A19:E19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E27" sqref="E27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40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65</v>
      </c>
      <c r="B3" s="56"/>
      <c r="C3" s="56"/>
      <c r="D3" s="56"/>
      <c r="E3" s="56"/>
    </row>
    <row r="4" spans="1:5" s="1" customFormat="1" ht="15.75" x14ac:dyDescent="0.25">
      <c r="A4" s="26" t="s">
        <v>13</v>
      </c>
      <c r="B4" s="27"/>
      <c r="C4" s="27"/>
      <c r="D4" s="57" t="s">
        <v>66</v>
      </c>
      <c r="E4" s="57"/>
    </row>
    <row r="5" spans="1:5" ht="27.75" customHeight="1" x14ac:dyDescent="0.25">
      <c r="A5" s="44" t="s">
        <v>0</v>
      </c>
      <c r="B5" s="44"/>
      <c r="C5" s="44"/>
      <c r="D5" s="44"/>
      <c r="E5" s="44"/>
    </row>
    <row r="6" spans="1:5" x14ac:dyDescent="0.25">
      <c r="A6" s="52" t="s">
        <v>40</v>
      </c>
      <c r="B6" s="52"/>
      <c r="C6" s="52"/>
      <c r="D6" s="52"/>
      <c r="E6" s="52"/>
    </row>
    <row r="7" spans="1:5" x14ac:dyDescent="0.25">
      <c r="A7" s="47" t="s">
        <v>1</v>
      </c>
      <c r="B7" s="47"/>
      <c r="C7" s="47"/>
      <c r="D7" s="47"/>
      <c r="E7" s="47"/>
    </row>
    <row r="8" spans="1:5" x14ac:dyDescent="0.25">
      <c r="A8" s="48" t="s">
        <v>46</v>
      </c>
      <c r="B8" s="48"/>
      <c r="C8" s="48"/>
      <c r="D8" s="48"/>
      <c r="E8" s="48"/>
    </row>
    <row r="9" spans="1:5" ht="32.25" customHeight="1" x14ac:dyDescent="0.25">
      <c r="A9" s="49" t="s">
        <v>14</v>
      </c>
      <c r="B9" s="50"/>
      <c r="C9" s="50"/>
      <c r="D9" s="50"/>
      <c r="E9" s="50"/>
    </row>
    <row r="10" spans="1:5" ht="26.45" customHeight="1" x14ac:dyDescent="0.25">
      <c r="A10" s="44" t="s">
        <v>45</v>
      </c>
      <c r="B10" s="44"/>
      <c r="C10" s="44"/>
      <c r="D10" s="44"/>
      <c r="E10" s="44"/>
    </row>
    <row r="11" spans="1:5" ht="18.75" customHeight="1" x14ac:dyDescent="0.25">
      <c r="A11" s="47" t="s">
        <v>15</v>
      </c>
      <c r="B11" s="51"/>
      <c r="C11" s="51"/>
      <c r="D11" s="51"/>
      <c r="E11" s="51"/>
    </row>
    <row r="12" spans="1:5" x14ac:dyDescent="0.25">
      <c r="A12" s="44" t="s">
        <v>22</v>
      </c>
      <c r="B12" s="44"/>
      <c r="C12" s="44"/>
      <c r="D12" s="44"/>
      <c r="E12" s="44"/>
    </row>
    <row r="13" spans="1:5" ht="17.25" customHeight="1" x14ac:dyDescent="0.25">
      <c r="A13" s="47" t="s">
        <v>2</v>
      </c>
      <c r="B13" s="51"/>
      <c r="C13" s="51"/>
      <c r="D13" s="51"/>
      <c r="E13" s="51"/>
    </row>
    <row r="14" spans="1:5" x14ac:dyDescent="0.25">
      <c r="A14" s="44" t="s">
        <v>52</v>
      </c>
      <c r="B14" s="44"/>
      <c r="C14" s="44"/>
      <c r="D14" s="44"/>
      <c r="E14" s="44"/>
    </row>
    <row r="15" spans="1:5" ht="15.75" customHeight="1" x14ac:dyDescent="0.25">
      <c r="A15" s="47" t="s">
        <v>16</v>
      </c>
      <c r="B15" s="51"/>
      <c r="C15" s="51"/>
      <c r="D15" s="51"/>
      <c r="E15" s="51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39</v>
      </c>
      <c r="B17" s="44"/>
      <c r="C17" s="44"/>
      <c r="D17" s="44"/>
      <c r="E17" s="44"/>
    </row>
    <row r="18" spans="1:7" ht="29.45" customHeight="1" x14ac:dyDescent="0.25">
      <c r="A18" s="42" t="s">
        <v>41</v>
      </c>
      <c r="B18" s="42"/>
      <c r="C18" s="42"/>
      <c r="D18" s="42"/>
      <c r="E18" s="42"/>
    </row>
    <row r="19" spans="1:7" x14ac:dyDescent="0.25">
      <c r="A19" s="42"/>
      <c r="B19" s="42"/>
      <c r="C19" s="42"/>
      <c r="D19" s="42"/>
      <c r="E19" s="42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16.95</v>
      </c>
      <c r="E21" s="7">
        <f>D21*F19*G19</f>
        <v>187906.005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6.06</v>
      </c>
      <c r="E22" s="7">
        <f>D22*F19*G19</f>
        <v>67180.554000000004</v>
      </c>
    </row>
    <row r="23" spans="1:7" x14ac:dyDescent="0.25">
      <c r="A23" s="6" t="s">
        <v>42</v>
      </c>
      <c r="B23" s="8" t="s">
        <v>67</v>
      </c>
      <c r="C23" s="3" t="s">
        <v>26</v>
      </c>
      <c r="D23" s="3"/>
      <c r="E23" s="7">
        <v>0</v>
      </c>
    </row>
    <row r="24" spans="1:7" x14ac:dyDescent="0.25">
      <c r="A24" s="6" t="s">
        <v>36</v>
      </c>
      <c r="B24" s="8" t="s">
        <v>67</v>
      </c>
      <c r="C24" s="3" t="s">
        <v>26</v>
      </c>
      <c r="D24" s="3"/>
      <c r="E24" s="28">
        <v>11802.01</v>
      </c>
    </row>
    <row r="25" spans="1:7" x14ac:dyDescent="0.25">
      <c r="A25" s="6" t="s">
        <v>37</v>
      </c>
      <c r="B25" s="8" t="s">
        <v>67</v>
      </c>
      <c r="C25" s="3" t="s">
        <v>26</v>
      </c>
      <c r="D25" s="3"/>
      <c r="E25" s="28">
        <v>3511.4</v>
      </c>
    </row>
    <row r="26" spans="1:7" x14ac:dyDescent="0.25">
      <c r="A26" s="6" t="s">
        <v>38</v>
      </c>
      <c r="B26" s="8" t="s">
        <v>67</v>
      </c>
      <c r="C26" s="3" t="s">
        <v>26</v>
      </c>
      <c r="D26" s="3"/>
      <c r="E26" s="28">
        <v>18476.7</v>
      </c>
    </row>
    <row r="27" spans="1:7" x14ac:dyDescent="0.25">
      <c r="A27" s="6" t="s">
        <v>25</v>
      </c>
      <c r="B27" s="8" t="s">
        <v>67</v>
      </c>
      <c r="C27" s="3" t="s">
        <v>26</v>
      </c>
      <c r="D27" s="3"/>
      <c r="E27" s="7">
        <v>3969.55</v>
      </c>
    </row>
    <row r="28" spans="1:7" x14ac:dyDescent="0.25">
      <c r="A28" s="33"/>
      <c r="B28" s="34"/>
      <c r="C28" s="3"/>
      <c r="D28" s="33"/>
      <c r="E28" s="7"/>
    </row>
    <row r="29" spans="1:7" s="13" customFormat="1" ht="14.25" x14ac:dyDescent="0.2">
      <c r="A29" s="9" t="s">
        <v>24</v>
      </c>
      <c r="B29" s="10"/>
      <c r="C29" s="11"/>
      <c r="D29" s="19"/>
      <c r="E29" s="12">
        <f>SUM(E21:E28)</f>
        <v>292846.21900000004</v>
      </c>
    </row>
    <row r="30" spans="1:7" ht="34.5" customHeight="1" x14ac:dyDescent="0.25">
      <c r="A30" s="43" t="s">
        <v>72</v>
      </c>
      <c r="B30" s="43"/>
      <c r="C30" s="43"/>
      <c r="D30" s="43"/>
      <c r="E30" s="43"/>
      <c r="F30" s="22"/>
    </row>
    <row r="31" spans="1:7" ht="29.25" customHeight="1" x14ac:dyDescent="0.25">
      <c r="A31" s="44" t="s">
        <v>21</v>
      </c>
      <c r="B31" s="44"/>
      <c r="C31" s="44"/>
      <c r="D31" s="44"/>
      <c r="E31" s="44"/>
    </row>
    <row r="32" spans="1:7" x14ac:dyDescent="0.25">
      <c r="A32" s="44" t="s">
        <v>20</v>
      </c>
      <c r="B32" s="44"/>
      <c r="C32" s="44"/>
      <c r="D32" s="44"/>
      <c r="E32" s="44"/>
    </row>
    <row r="33" spans="1:8" ht="32.25" customHeight="1" x14ac:dyDescent="0.25">
      <c r="A33" s="44" t="s">
        <v>27</v>
      </c>
      <c r="B33" s="44"/>
      <c r="C33" s="44"/>
      <c r="D33" s="44"/>
      <c r="E33" s="44"/>
    </row>
    <row r="34" spans="1:8" x14ac:dyDescent="0.25">
      <c r="A34" s="44" t="s">
        <v>18</v>
      </c>
      <c r="B34" s="44"/>
      <c r="C34" s="44"/>
      <c r="D34" s="44"/>
      <c r="E34" s="44"/>
    </row>
    <row r="35" spans="1:8" x14ac:dyDescent="0.25">
      <c r="A35" s="45" t="s">
        <v>5</v>
      </c>
      <c r="B35" s="45"/>
      <c r="C35" s="45"/>
      <c r="D35" s="45"/>
      <c r="E35" s="45"/>
    </row>
    <row r="36" spans="1:8" x14ac:dyDescent="0.25">
      <c r="A36" s="44" t="s">
        <v>18</v>
      </c>
      <c r="B36" s="44"/>
      <c r="C36" s="44"/>
      <c r="D36" s="44"/>
      <c r="E36" s="44"/>
    </row>
    <row r="37" spans="1:8" x14ac:dyDescent="0.25">
      <c r="A37" s="46" t="s">
        <v>60</v>
      </c>
      <c r="B37" s="46"/>
      <c r="C37" s="46"/>
      <c r="D37" s="46"/>
      <c r="E37" s="4"/>
    </row>
    <row r="38" spans="1:8" x14ac:dyDescent="0.25">
      <c r="B38" s="41" t="s">
        <v>19</v>
      </c>
      <c r="C38" s="41"/>
      <c r="D38" s="41"/>
      <c r="E38" s="5" t="s">
        <v>6</v>
      </c>
    </row>
    <row r="39" spans="1:8" x14ac:dyDescent="0.25">
      <c r="A39" s="35"/>
      <c r="B39" s="35"/>
      <c r="C39" s="35"/>
      <c r="D39" s="20"/>
      <c r="E39" s="35"/>
    </row>
    <row r="40" spans="1:8" x14ac:dyDescent="0.25">
      <c r="A40" s="46" t="s">
        <v>47</v>
      </c>
      <c r="B40" s="46"/>
      <c r="C40" s="46"/>
      <c r="D40" s="46"/>
      <c r="E40" s="4"/>
    </row>
    <row r="41" spans="1:8" x14ac:dyDescent="0.25">
      <c r="B41" s="41" t="s">
        <v>19</v>
      </c>
      <c r="C41" s="41"/>
      <c r="D41" s="41"/>
      <c r="E41" s="5" t="s">
        <v>6</v>
      </c>
    </row>
    <row r="42" spans="1:8" x14ac:dyDescent="0.25">
      <c r="A42" s="2" t="s">
        <v>48</v>
      </c>
    </row>
    <row r="43" spans="1:8" x14ac:dyDescent="0.25">
      <c r="A43" s="13" t="s">
        <v>28</v>
      </c>
    </row>
    <row r="44" spans="1:8" x14ac:dyDescent="0.25">
      <c r="A44" s="2" t="s">
        <v>32</v>
      </c>
      <c r="B44" s="14">
        <f>'2кв'!B49</f>
        <v>-44469.406000000075</v>
      </c>
    </row>
    <row r="45" spans="1:8" ht="31.5" x14ac:dyDescent="0.25">
      <c r="A45" s="23" t="s">
        <v>73</v>
      </c>
      <c r="B45" s="15"/>
      <c r="H45" s="17"/>
    </row>
    <row r="46" spans="1:8" x14ac:dyDescent="0.25">
      <c r="A46" s="2" t="s">
        <v>29</v>
      </c>
      <c r="B46" s="15">
        <v>372936.06</v>
      </c>
      <c r="D46" s="2"/>
    </row>
    <row r="47" spans="1:8" ht="30" x14ac:dyDescent="0.25">
      <c r="A47" s="36" t="s">
        <v>31</v>
      </c>
      <c r="B47" s="15">
        <f>E29</f>
        <v>292846.21900000004</v>
      </c>
      <c r="D47" s="2"/>
    </row>
    <row r="48" spans="1:8" x14ac:dyDescent="0.25">
      <c r="A48" s="16" t="s">
        <v>30</v>
      </c>
      <c r="B48" s="24">
        <f>B44+B46-B47</f>
        <v>35620.434999999881</v>
      </c>
    </row>
  </sheetData>
  <mergeCells count="30">
    <mergeCell ref="B41:D41"/>
    <mergeCell ref="A19:E19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7" zoomScaleSheetLayoutView="100" workbookViewId="0">
      <selection activeCell="A28" sqref="A28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40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78</v>
      </c>
      <c r="B3" s="56"/>
      <c r="C3" s="56"/>
      <c r="D3" s="56"/>
      <c r="E3" s="56"/>
    </row>
    <row r="4" spans="1:5" s="1" customFormat="1" ht="15.75" x14ac:dyDescent="0.25">
      <c r="A4" s="26" t="s">
        <v>13</v>
      </c>
      <c r="B4" s="27"/>
      <c r="C4" s="27"/>
      <c r="D4" s="40"/>
      <c r="E4" s="40" t="s">
        <v>79</v>
      </c>
    </row>
    <row r="5" spans="1:5" ht="27.75" customHeight="1" x14ac:dyDescent="0.25">
      <c r="A5" s="44" t="s">
        <v>0</v>
      </c>
      <c r="B5" s="44"/>
      <c r="C5" s="44"/>
      <c r="D5" s="44"/>
      <c r="E5" s="44"/>
    </row>
    <row r="6" spans="1:5" x14ac:dyDescent="0.25">
      <c r="A6" s="52" t="s">
        <v>40</v>
      </c>
      <c r="B6" s="52"/>
      <c r="C6" s="52"/>
      <c r="D6" s="52"/>
      <c r="E6" s="52"/>
    </row>
    <row r="7" spans="1:5" x14ac:dyDescent="0.25">
      <c r="A7" s="47" t="s">
        <v>1</v>
      </c>
      <c r="B7" s="47"/>
      <c r="C7" s="47"/>
      <c r="D7" s="47"/>
      <c r="E7" s="47"/>
    </row>
    <row r="8" spans="1:5" x14ac:dyDescent="0.25">
      <c r="A8" s="48" t="s">
        <v>46</v>
      </c>
      <c r="B8" s="48"/>
      <c r="C8" s="48"/>
      <c r="D8" s="48"/>
      <c r="E8" s="48"/>
    </row>
    <row r="9" spans="1:5" ht="32.25" customHeight="1" x14ac:dyDescent="0.25">
      <c r="A9" s="49" t="s">
        <v>14</v>
      </c>
      <c r="B9" s="50"/>
      <c r="C9" s="50"/>
      <c r="D9" s="50"/>
      <c r="E9" s="50"/>
    </row>
    <row r="10" spans="1:5" ht="26.45" customHeight="1" x14ac:dyDescent="0.25">
      <c r="A10" s="44" t="s">
        <v>45</v>
      </c>
      <c r="B10" s="44"/>
      <c r="C10" s="44"/>
      <c r="D10" s="44"/>
      <c r="E10" s="44"/>
    </row>
    <row r="11" spans="1:5" ht="18.75" customHeight="1" x14ac:dyDescent="0.25">
      <c r="A11" s="47" t="s">
        <v>15</v>
      </c>
      <c r="B11" s="51"/>
      <c r="C11" s="51"/>
      <c r="D11" s="51"/>
      <c r="E11" s="51"/>
    </row>
    <row r="12" spans="1:5" x14ac:dyDescent="0.25">
      <c r="A12" s="44" t="s">
        <v>22</v>
      </c>
      <c r="B12" s="44"/>
      <c r="C12" s="44"/>
      <c r="D12" s="44"/>
      <c r="E12" s="44"/>
    </row>
    <row r="13" spans="1:5" ht="17.25" customHeight="1" x14ac:dyDescent="0.25">
      <c r="A13" s="47" t="s">
        <v>2</v>
      </c>
      <c r="B13" s="51"/>
      <c r="C13" s="51"/>
      <c r="D13" s="51"/>
      <c r="E13" s="51"/>
    </row>
    <row r="14" spans="1:5" x14ac:dyDescent="0.25">
      <c r="A14" s="44" t="s">
        <v>52</v>
      </c>
      <c r="B14" s="44"/>
      <c r="C14" s="44"/>
      <c r="D14" s="44"/>
      <c r="E14" s="44"/>
    </row>
    <row r="15" spans="1:5" ht="15.75" customHeight="1" x14ac:dyDescent="0.25">
      <c r="A15" s="47" t="s">
        <v>16</v>
      </c>
      <c r="B15" s="51"/>
      <c r="C15" s="51"/>
      <c r="D15" s="51"/>
      <c r="E15" s="51"/>
    </row>
    <row r="16" spans="1:5" ht="29.25" customHeight="1" x14ac:dyDescent="0.25">
      <c r="A16" s="44" t="s">
        <v>17</v>
      </c>
      <c r="B16" s="44"/>
      <c r="C16" s="44"/>
      <c r="D16" s="44"/>
      <c r="E16" s="44"/>
    </row>
    <row r="17" spans="1:7" ht="55.9" customHeight="1" x14ac:dyDescent="0.25">
      <c r="A17" s="44" t="s">
        <v>39</v>
      </c>
      <c r="B17" s="44"/>
      <c r="C17" s="44"/>
      <c r="D17" s="44"/>
      <c r="E17" s="44"/>
    </row>
    <row r="18" spans="1:7" ht="29.45" customHeight="1" x14ac:dyDescent="0.25">
      <c r="A18" s="42" t="s">
        <v>41</v>
      </c>
      <c r="B18" s="42"/>
      <c r="C18" s="42"/>
      <c r="D18" s="42"/>
      <c r="E18" s="42"/>
    </row>
    <row r="19" spans="1:7" x14ac:dyDescent="0.25">
      <c r="A19" s="42"/>
      <c r="B19" s="42"/>
      <c r="C19" s="42"/>
      <c r="D19" s="42"/>
      <c r="E19" s="42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16.95</v>
      </c>
      <c r="E21" s="7">
        <f>D21*F19*G19</f>
        <v>187906.005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6.06</v>
      </c>
      <c r="E22" s="7">
        <f>D22*F19*G19</f>
        <v>67180.554000000004</v>
      </c>
    </row>
    <row r="23" spans="1:7" x14ac:dyDescent="0.25">
      <c r="A23" s="6" t="s">
        <v>42</v>
      </c>
      <c r="B23" s="8" t="s">
        <v>77</v>
      </c>
      <c r="C23" s="3" t="s">
        <v>26</v>
      </c>
      <c r="D23" s="3"/>
      <c r="E23" s="7">
        <v>0</v>
      </c>
    </row>
    <row r="24" spans="1:7" x14ac:dyDescent="0.25">
      <c r="A24" s="6" t="s">
        <v>36</v>
      </c>
      <c r="B24" s="8" t="s">
        <v>77</v>
      </c>
      <c r="C24" s="3" t="s">
        <v>26</v>
      </c>
      <c r="D24" s="3"/>
      <c r="E24" s="28">
        <v>3706.02</v>
      </c>
    </row>
    <row r="25" spans="1:7" x14ac:dyDescent="0.25">
      <c r="A25" s="6" t="s">
        <v>37</v>
      </c>
      <c r="B25" s="8" t="s">
        <v>77</v>
      </c>
      <c r="C25" s="3" t="s">
        <v>26</v>
      </c>
      <c r="D25" s="3"/>
      <c r="E25" s="28">
        <v>5630.85</v>
      </c>
    </row>
    <row r="26" spans="1:7" x14ac:dyDescent="0.25">
      <c r="A26" s="6" t="s">
        <v>38</v>
      </c>
      <c r="B26" s="8" t="s">
        <v>77</v>
      </c>
      <c r="C26" s="3" t="s">
        <v>26</v>
      </c>
      <c r="D26" s="3"/>
      <c r="E26" s="28">
        <v>5801.97</v>
      </c>
    </row>
    <row r="27" spans="1:7" x14ac:dyDescent="0.25">
      <c r="A27" s="6" t="s">
        <v>25</v>
      </c>
      <c r="B27" s="8" t="s">
        <v>77</v>
      </c>
      <c r="C27" s="3" t="s">
        <v>26</v>
      </c>
      <c r="D27" s="3"/>
      <c r="E27" s="7">
        <v>6789.61</v>
      </c>
    </row>
    <row r="28" spans="1:7" ht="58.5" customHeight="1" x14ac:dyDescent="0.25">
      <c r="A28" s="6" t="s">
        <v>81</v>
      </c>
      <c r="B28" s="8" t="s">
        <v>82</v>
      </c>
      <c r="C28" s="3" t="s">
        <v>26</v>
      </c>
      <c r="D28" s="3"/>
      <c r="E28" s="7">
        <v>24353.3</v>
      </c>
    </row>
    <row r="29" spans="1:7" x14ac:dyDescent="0.25">
      <c r="A29" s="6" t="s">
        <v>76</v>
      </c>
      <c r="B29" s="8" t="s">
        <v>74</v>
      </c>
      <c r="C29" s="3" t="s">
        <v>49</v>
      </c>
      <c r="D29" s="3">
        <v>16</v>
      </c>
      <c r="E29" s="7">
        <f>D29*260.07</f>
        <v>4161.12</v>
      </c>
    </row>
    <row r="30" spans="1:7" x14ac:dyDescent="0.25">
      <c r="A30" s="6" t="s">
        <v>80</v>
      </c>
      <c r="B30" s="8" t="s">
        <v>75</v>
      </c>
      <c r="C30" s="3" t="s">
        <v>49</v>
      </c>
      <c r="D30" s="3">
        <v>4</v>
      </c>
      <c r="E30" s="7">
        <f t="shared" ref="E30" si="0">D30*260.07</f>
        <v>1040.28</v>
      </c>
    </row>
    <row r="31" spans="1:7" x14ac:dyDescent="0.25">
      <c r="A31" s="33"/>
      <c r="B31" s="34"/>
      <c r="C31" s="3"/>
      <c r="D31" s="33"/>
      <c r="E31" s="7"/>
    </row>
    <row r="32" spans="1:7" s="13" customFormat="1" ht="14.25" x14ac:dyDescent="0.2">
      <c r="A32" s="9" t="s">
        <v>24</v>
      </c>
      <c r="B32" s="10"/>
      <c r="C32" s="11"/>
      <c r="D32" s="19"/>
      <c r="E32" s="12">
        <f>SUM(E21:E31)</f>
        <v>306569.70899999997</v>
      </c>
    </row>
    <row r="33" spans="1:8" ht="34.5" customHeight="1" x14ac:dyDescent="0.25">
      <c r="A33" s="43" t="s">
        <v>83</v>
      </c>
      <c r="B33" s="43"/>
      <c r="C33" s="43"/>
      <c r="D33" s="43"/>
      <c r="E33" s="43"/>
      <c r="F33" s="22"/>
    </row>
    <row r="34" spans="1:8" ht="29.25" customHeight="1" x14ac:dyDescent="0.25">
      <c r="A34" s="44" t="s">
        <v>21</v>
      </c>
      <c r="B34" s="44"/>
      <c r="C34" s="44"/>
      <c r="D34" s="44"/>
      <c r="E34" s="44"/>
    </row>
    <row r="35" spans="1:8" x14ac:dyDescent="0.25">
      <c r="A35" s="44" t="s">
        <v>20</v>
      </c>
      <c r="B35" s="44"/>
      <c r="C35" s="44"/>
      <c r="D35" s="44"/>
      <c r="E35" s="44"/>
    </row>
    <row r="36" spans="1:8" ht="32.25" customHeight="1" x14ac:dyDescent="0.25">
      <c r="A36" s="44" t="s">
        <v>27</v>
      </c>
      <c r="B36" s="44"/>
      <c r="C36" s="44"/>
      <c r="D36" s="44"/>
      <c r="E36" s="44"/>
    </row>
    <row r="37" spans="1:8" x14ac:dyDescent="0.25">
      <c r="A37" s="44" t="s">
        <v>18</v>
      </c>
      <c r="B37" s="44"/>
      <c r="C37" s="44"/>
      <c r="D37" s="44"/>
      <c r="E37" s="44"/>
    </row>
    <row r="38" spans="1:8" x14ac:dyDescent="0.25">
      <c r="A38" s="45" t="s">
        <v>5</v>
      </c>
      <c r="B38" s="45"/>
      <c r="C38" s="45"/>
      <c r="D38" s="45"/>
      <c r="E38" s="45"/>
    </row>
    <row r="39" spans="1:8" x14ac:dyDescent="0.25">
      <c r="A39" s="44" t="s">
        <v>18</v>
      </c>
      <c r="B39" s="44"/>
      <c r="C39" s="44"/>
      <c r="D39" s="44"/>
      <c r="E39" s="44"/>
    </row>
    <row r="40" spans="1:8" x14ac:dyDescent="0.25">
      <c r="A40" s="46" t="s">
        <v>60</v>
      </c>
      <c r="B40" s="46"/>
      <c r="C40" s="46"/>
      <c r="D40" s="46"/>
      <c r="E40" s="4"/>
    </row>
    <row r="41" spans="1:8" x14ac:dyDescent="0.25">
      <c r="B41" s="41" t="s">
        <v>19</v>
      </c>
      <c r="C41" s="41"/>
      <c r="D41" s="41"/>
      <c r="E41" s="5" t="s">
        <v>6</v>
      </c>
    </row>
    <row r="42" spans="1:8" x14ac:dyDescent="0.25">
      <c r="A42" s="39"/>
      <c r="B42" s="39"/>
      <c r="C42" s="39"/>
      <c r="D42" s="20"/>
      <c r="E42" s="39"/>
    </row>
    <row r="43" spans="1:8" x14ac:dyDescent="0.25">
      <c r="A43" s="46" t="s">
        <v>47</v>
      </c>
      <c r="B43" s="46"/>
      <c r="C43" s="46"/>
      <c r="D43" s="46"/>
      <c r="E43" s="4"/>
    </row>
    <row r="44" spans="1:8" x14ac:dyDescent="0.25">
      <c r="B44" s="41" t="s">
        <v>19</v>
      </c>
      <c r="C44" s="41"/>
      <c r="D44" s="41"/>
      <c r="E44" s="5" t="s">
        <v>6</v>
      </c>
    </row>
    <row r="45" spans="1:8" x14ac:dyDescent="0.25">
      <c r="A45" s="2" t="s">
        <v>48</v>
      </c>
    </row>
    <row r="46" spans="1:8" x14ac:dyDescent="0.25">
      <c r="A46" s="13" t="s">
        <v>28</v>
      </c>
    </row>
    <row r="47" spans="1:8" x14ac:dyDescent="0.25">
      <c r="A47" s="2" t="s">
        <v>32</v>
      </c>
      <c r="B47" s="14">
        <f>'3кв'!B48</f>
        <v>35620.434999999881</v>
      </c>
    </row>
    <row r="48" spans="1:8" ht="31.5" x14ac:dyDescent="0.25">
      <c r="A48" s="23" t="s">
        <v>84</v>
      </c>
      <c r="B48" s="15"/>
      <c r="H48" s="17"/>
    </row>
    <row r="49" spans="1:4" x14ac:dyDescent="0.25">
      <c r="A49" s="2" t="s">
        <v>29</v>
      </c>
      <c r="B49" s="15">
        <v>356900.35</v>
      </c>
      <c r="D49" s="2"/>
    </row>
    <row r="50" spans="1:4" ht="30" x14ac:dyDescent="0.25">
      <c r="A50" s="38" t="s">
        <v>31</v>
      </c>
      <c r="B50" s="15">
        <f>E32</f>
        <v>306569.70899999997</v>
      </c>
      <c r="D50" s="2"/>
    </row>
    <row r="51" spans="1:4" x14ac:dyDescent="0.25">
      <c r="A51" s="16" t="s">
        <v>30</v>
      </c>
      <c r="B51" s="24">
        <f>B47+B49-B50</f>
        <v>85951.075999999885</v>
      </c>
    </row>
  </sheetData>
  <mergeCells count="29">
    <mergeCell ref="A1:E1"/>
    <mergeCell ref="A2:E2"/>
    <mergeCell ref="A3:E3"/>
    <mergeCell ref="A5:E5"/>
    <mergeCell ref="A6:E6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4:D44"/>
    <mergeCell ref="A19:E19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14" zoomScaleSheetLayoutView="100" workbookViewId="0">
      <selection activeCell="C21" sqref="C2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8" t="s">
        <v>85</v>
      </c>
      <c r="B1" s="58"/>
      <c r="C1" s="58"/>
      <c r="D1" s="59"/>
    </row>
    <row r="2" spans="1:4" ht="15.75" x14ac:dyDescent="0.25">
      <c r="A2" s="60" t="s">
        <v>86</v>
      </c>
      <c r="B2" s="60"/>
      <c r="C2" s="60"/>
      <c r="D2" s="61"/>
    </row>
    <row r="3" spans="1:4" ht="15.75" x14ac:dyDescent="0.25">
      <c r="A3" s="60" t="s">
        <v>87</v>
      </c>
      <c r="B3" s="60"/>
      <c r="C3" s="60"/>
      <c r="D3" s="61"/>
    </row>
    <row r="4" spans="1:4" ht="15.75" x14ac:dyDescent="0.25">
      <c r="A4" s="58" t="s">
        <v>110</v>
      </c>
      <c r="B4" s="58"/>
      <c r="C4" s="58"/>
      <c r="D4" s="59"/>
    </row>
    <row r="5" spans="1:4" ht="15.75" x14ac:dyDescent="0.25">
      <c r="A5" s="62"/>
      <c r="B5" s="62"/>
      <c r="C5" s="62"/>
      <c r="D5" s="1"/>
    </row>
    <row r="6" spans="1:4" ht="15.75" x14ac:dyDescent="0.25">
      <c r="A6" s="61"/>
      <c r="B6" s="63" t="s">
        <v>88</v>
      </c>
      <c r="C6" s="64">
        <f>'1кв'!B48</f>
        <v>-116314.24000000001</v>
      </c>
      <c r="D6" s="65"/>
    </row>
    <row r="7" spans="1:4" ht="15.75" x14ac:dyDescent="0.25">
      <c r="A7" s="66" t="s">
        <v>89</v>
      </c>
      <c r="B7" s="63" t="s">
        <v>111</v>
      </c>
      <c r="C7" s="64"/>
      <c r="D7" s="65"/>
    </row>
    <row r="8" spans="1:4" ht="15.75" x14ac:dyDescent="0.25">
      <c r="A8" s="61"/>
      <c r="B8" s="67" t="s">
        <v>90</v>
      </c>
      <c r="C8" s="64"/>
      <c r="D8" s="65"/>
    </row>
    <row r="9" spans="1:4" ht="15.75" x14ac:dyDescent="0.25">
      <c r="A9" s="61"/>
      <c r="B9" s="6" t="s">
        <v>112</v>
      </c>
      <c r="C9" s="64"/>
      <c r="D9" s="65"/>
    </row>
    <row r="10" spans="1:4" ht="15.75" x14ac:dyDescent="0.25">
      <c r="A10" s="61"/>
      <c r="B10" s="6" t="s">
        <v>113</v>
      </c>
      <c r="C10" s="64"/>
      <c r="D10" s="65"/>
    </row>
    <row r="11" spans="1:4" ht="15.75" x14ac:dyDescent="0.25">
      <c r="A11" s="61"/>
      <c r="B11" s="6" t="s">
        <v>114</v>
      </c>
      <c r="C11" s="64"/>
      <c r="D11" s="65"/>
    </row>
    <row r="12" spans="1:4" ht="15.75" x14ac:dyDescent="0.25">
      <c r="B12" s="68" t="s">
        <v>91</v>
      </c>
      <c r="C12" s="69">
        <f>'1кв'!B50+'2кв'!B47+'3кв'!B46+'4кв'!B49</f>
        <v>1371757.7799999998</v>
      </c>
      <c r="D12" s="70">
        <f>1345296.98-1108.93</f>
        <v>1344188.05</v>
      </c>
    </row>
    <row r="13" spans="1:4" ht="15.75" x14ac:dyDescent="0.25">
      <c r="A13" s="71"/>
      <c r="B13" s="68" t="s">
        <v>92</v>
      </c>
      <c r="C13" s="72">
        <f>SUM(C12:C12)</f>
        <v>1371757.7799999998</v>
      </c>
      <c r="D13" s="65"/>
    </row>
    <row r="14" spans="1:4" ht="15.75" x14ac:dyDescent="0.25">
      <c r="A14" s="1"/>
      <c r="B14" s="73"/>
      <c r="C14" s="73"/>
      <c r="D14" s="74"/>
    </row>
    <row r="15" spans="1:4" ht="15.75" x14ac:dyDescent="0.25">
      <c r="A15" s="75" t="s">
        <v>93</v>
      </c>
      <c r="B15" s="76" t="s">
        <v>35</v>
      </c>
      <c r="C15" s="77">
        <f>'1кв'!E21+'2кв'!E21+'3кв'!E21+'4кв'!E21</f>
        <v>711714.78</v>
      </c>
      <c r="D15" s="74"/>
    </row>
    <row r="16" spans="1:4" ht="15.75" x14ac:dyDescent="0.25">
      <c r="A16" s="75"/>
      <c r="B16" s="6" t="s">
        <v>34</v>
      </c>
      <c r="C16" s="77">
        <f>'1кв'!E22+'2кв'!E22+'3кв'!E22+'4кв'!E22</f>
        <v>254532.26400000002</v>
      </c>
      <c r="D16" s="74"/>
    </row>
    <row r="17" spans="1:5" ht="15.75" x14ac:dyDescent="0.25">
      <c r="A17" s="75"/>
      <c r="B17" s="76" t="s">
        <v>94</v>
      </c>
      <c r="C17" s="77">
        <f>'1кв'!E23+'2кв'!E23+'3кв'!E23+'4кв'!E23</f>
        <v>0</v>
      </c>
      <c r="D17" s="74"/>
    </row>
    <row r="18" spans="1:5" ht="15.75" x14ac:dyDescent="0.25">
      <c r="A18" s="75"/>
      <c r="B18" s="6" t="s">
        <v>97</v>
      </c>
      <c r="C18" s="77">
        <f>'1кв'!E24+'2кв'!E24+'3кв'!E24+'4кв'!E24</f>
        <v>38088.449999999997</v>
      </c>
      <c r="D18" s="74"/>
    </row>
    <row r="19" spans="1:5" ht="15.75" x14ac:dyDescent="0.25">
      <c r="A19" s="75"/>
      <c r="B19" s="6" t="s">
        <v>96</v>
      </c>
      <c r="C19" s="77">
        <f>'1кв'!E25+'2кв'!E25+'3кв'!E25+'4кв'!E25</f>
        <v>14040.75</v>
      </c>
      <c r="D19" s="74"/>
    </row>
    <row r="20" spans="1:5" ht="15.75" x14ac:dyDescent="0.25">
      <c r="A20" s="75"/>
      <c r="B20" s="6" t="s">
        <v>95</v>
      </c>
      <c r="C20" s="77">
        <f>'1кв'!E26+'2кв'!E26+'3кв'!E26+'4кв'!E26</f>
        <v>59629.540000000008</v>
      </c>
      <c r="D20" s="74"/>
    </row>
    <row r="21" spans="1:5" ht="15.75" x14ac:dyDescent="0.25">
      <c r="A21" s="1"/>
      <c r="B21" s="6" t="s">
        <v>25</v>
      </c>
      <c r="C21" s="77">
        <f>'1кв'!E27+'2кв'!E27+'3кв'!E27+'4кв'!E27</f>
        <v>33853.93</v>
      </c>
      <c r="D21" s="74"/>
      <c r="E21" s="78"/>
    </row>
    <row r="22" spans="1:5" ht="15.75" x14ac:dyDescent="0.25">
      <c r="A22" s="75"/>
      <c r="B22" s="79" t="s">
        <v>115</v>
      </c>
      <c r="C22" s="80">
        <f>'1кв'!E28+'1кв'!E29+'1кв'!E30+'1кв'!E31+'2кв'!E28+'4кв'!E29+'4кв'!E30</f>
        <v>33279.449999999997</v>
      </c>
      <c r="D22" s="74"/>
    </row>
    <row r="23" spans="1:5" ht="15.75" x14ac:dyDescent="0.25">
      <c r="A23" s="75"/>
      <c r="B23" s="82" t="s">
        <v>98</v>
      </c>
      <c r="C23" s="80">
        <f>SUM(C25:C26)</f>
        <v>24353.3</v>
      </c>
      <c r="D23" s="74"/>
    </row>
    <row r="24" spans="1:5" ht="15.75" x14ac:dyDescent="0.25">
      <c r="A24" s="75"/>
      <c r="B24" s="67" t="s">
        <v>90</v>
      </c>
      <c r="C24" s="80"/>
      <c r="D24" s="74"/>
    </row>
    <row r="25" spans="1:5" ht="45" x14ac:dyDescent="0.25">
      <c r="A25" s="75"/>
      <c r="B25" s="6" t="s">
        <v>116</v>
      </c>
      <c r="C25" s="83">
        <f>'4кв'!E28</f>
        <v>24353.3</v>
      </c>
      <c r="D25" s="74"/>
    </row>
    <row r="26" spans="1:5" ht="15.75" x14ac:dyDescent="0.25">
      <c r="A26" s="75"/>
      <c r="B26" s="81"/>
      <c r="C26" s="84"/>
      <c r="D26" s="74"/>
    </row>
    <row r="27" spans="1:5" ht="15.75" x14ac:dyDescent="0.25">
      <c r="A27" s="1"/>
      <c r="B27" s="85" t="s">
        <v>99</v>
      </c>
      <c r="C27" s="86">
        <f>SUM(C15:C23)</f>
        <v>1169492.4639999999</v>
      </c>
      <c r="D27" s="74"/>
      <c r="E27" s="78"/>
    </row>
    <row r="28" spans="1:5" ht="15.75" x14ac:dyDescent="0.25">
      <c r="A28" s="1"/>
      <c r="B28" s="87" t="s">
        <v>100</v>
      </c>
      <c r="C28" s="86">
        <f>C6+C13-C27</f>
        <v>85951.075999999885</v>
      </c>
      <c r="D28" s="74"/>
    </row>
    <row r="29" spans="1:5" ht="15.75" x14ac:dyDescent="0.25">
      <c r="A29" s="1"/>
      <c r="B29" s="66"/>
      <c r="C29" s="66"/>
      <c r="D29" s="74"/>
    </row>
    <row r="30" spans="1:5" ht="15.75" x14ac:dyDescent="0.25">
      <c r="A30" s="1"/>
      <c r="B30" s="66" t="s">
        <v>101</v>
      </c>
      <c r="C30" s="66"/>
      <c r="D30" s="74"/>
    </row>
    <row r="31" spans="1:5" ht="15.75" x14ac:dyDescent="0.25">
      <c r="A31" s="1"/>
      <c r="B31" s="66" t="s">
        <v>102</v>
      </c>
      <c r="C31" s="88">
        <v>109935.5</v>
      </c>
      <c r="D31" s="74"/>
    </row>
    <row r="32" spans="1:5" ht="15.75" x14ac:dyDescent="0.25">
      <c r="A32" s="1"/>
      <c r="B32" s="89" t="s">
        <v>103</v>
      </c>
      <c r="C32" s="90">
        <v>115199.19</v>
      </c>
      <c r="D32" s="74"/>
    </row>
    <row r="33" spans="1:4" ht="15.75" x14ac:dyDescent="0.25">
      <c r="A33" s="1"/>
      <c r="B33" s="66" t="s">
        <v>104</v>
      </c>
      <c r="C33" s="88">
        <f>C32-C31</f>
        <v>5263.6900000000023</v>
      </c>
      <c r="D33" s="74"/>
    </row>
    <row r="34" spans="1:4" ht="15.75" x14ac:dyDescent="0.25">
      <c r="A34" s="1"/>
      <c r="B34" s="66"/>
      <c r="C34" s="66"/>
      <c r="D34" s="74"/>
    </row>
    <row r="35" spans="1:4" ht="15.75" x14ac:dyDescent="0.25">
      <c r="A35" s="1"/>
      <c r="B35" s="66"/>
      <c r="C35" s="66"/>
      <c r="D35" s="74"/>
    </row>
    <row r="36" spans="1:4" ht="15.75" x14ac:dyDescent="0.25">
      <c r="A36" s="1"/>
      <c r="B36" s="66"/>
      <c r="C36" s="66"/>
      <c r="D36" s="74"/>
    </row>
    <row r="37" spans="1:4" ht="15.75" x14ac:dyDescent="0.25">
      <c r="A37" s="1"/>
      <c r="B37" s="66"/>
      <c r="C37" s="66"/>
      <c r="D37" s="74"/>
    </row>
    <row r="38" spans="1:4" ht="15.75" x14ac:dyDescent="0.25">
      <c r="A38" s="1" t="s">
        <v>105</v>
      </c>
      <c r="B38" s="66" t="s">
        <v>106</v>
      </c>
      <c r="C38" s="66"/>
      <c r="D38" s="74"/>
    </row>
    <row r="39" spans="1:4" ht="15.75" x14ac:dyDescent="0.25">
      <c r="A39" s="1"/>
      <c r="B39" s="66" t="s">
        <v>107</v>
      </c>
      <c r="C39" s="66"/>
      <c r="D39" s="74"/>
    </row>
    <row r="40" spans="1:4" ht="15.75" x14ac:dyDescent="0.25">
      <c r="A40" s="1"/>
      <c r="B40" s="66" t="s">
        <v>108</v>
      </c>
      <c r="C40" s="66"/>
      <c r="D40" s="74"/>
    </row>
    <row r="41" spans="1:4" ht="15.75" x14ac:dyDescent="0.25">
      <c r="A41" s="1"/>
      <c r="B41" s="66"/>
      <c r="C41" s="66"/>
      <c r="D41" s="74"/>
    </row>
    <row r="42" spans="1:4" ht="15.75" x14ac:dyDescent="0.25">
      <c r="A42" s="1"/>
      <c r="B42" s="66" t="s">
        <v>109</v>
      </c>
      <c r="C42" s="66"/>
      <c r="D42" s="74"/>
    </row>
    <row r="43" spans="1:4" ht="15.75" x14ac:dyDescent="0.25">
      <c r="A43" s="1"/>
      <c r="B43" s="66"/>
      <c r="C43" s="66"/>
      <c r="D43" s="74"/>
    </row>
    <row r="44" spans="1:4" ht="15.75" x14ac:dyDescent="0.25">
      <c r="A44" s="1"/>
      <c r="B44" s="66"/>
      <c r="C44" s="66"/>
      <c r="D44" s="74"/>
    </row>
  </sheetData>
  <mergeCells count="6">
    <mergeCell ref="A1:C1"/>
    <mergeCell ref="A2:C2"/>
    <mergeCell ref="A3:C3"/>
    <mergeCell ref="A4:C4"/>
    <mergeCell ref="A5:C5"/>
    <mergeCell ref="B14:C1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2024-02-28T12:32:02Z</dcterms:modified>
</cp:coreProperties>
</file>